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ocuments\Luciana 2021\Documentos Engenharia Civil\"/>
    </mc:Choice>
  </mc:AlternateContent>
  <xr:revisionPtr revIDLastSave="0" documentId="13_ncr:1_{701185E4-1C45-49E4-930C-3CF40813AF86}" xr6:coauthVersionLast="47" xr6:coauthVersionMax="47" xr10:uidLastSave="{00000000-0000-0000-0000-000000000000}"/>
  <bookViews>
    <workbookView xWindow="-120" yWindow="-120" windowWidth="20730" windowHeight="11040" tabRatio="741" xr2:uid="{00000000-000D-0000-FFFF-FFFF00000000}"/>
  </bookViews>
  <sheets>
    <sheet name="ATIVCOMP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4" l="1"/>
  <c r="H41" i="4"/>
  <c r="I41" i="4"/>
  <c r="H40" i="4"/>
  <c r="I40" i="4"/>
  <c r="H39" i="4"/>
  <c r="I39" i="4"/>
  <c r="H38" i="4"/>
  <c r="I38" i="4"/>
  <c r="H37" i="4"/>
  <c r="I37" i="4"/>
  <c r="H9" i="4"/>
  <c r="K18" i="4" l="1"/>
  <c r="I35" i="4" l="1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D7" i="4" l="1"/>
  <c r="E7" i="4" s="1"/>
  <c r="H7" i="4" s="1"/>
  <c r="D6" i="4"/>
  <c r="E6" i="4" s="1"/>
  <c r="H6" i="4" s="1"/>
  <c r="D35" i="4"/>
  <c r="E35" i="4" s="1"/>
  <c r="H35" i="4" s="1"/>
  <c r="D34" i="4"/>
  <c r="E34" i="4" s="1"/>
  <c r="H34" i="4" s="1"/>
  <c r="D33" i="4"/>
  <c r="E33" i="4" s="1"/>
  <c r="H33" i="4" s="1"/>
  <c r="D32" i="4"/>
  <c r="E32" i="4" s="1"/>
  <c r="H32" i="4" s="1"/>
  <c r="D31" i="4"/>
  <c r="E31" i="4" s="1"/>
  <c r="H31" i="4" s="1"/>
  <c r="D30" i="4"/>
  <c r="E30" i="4" s="1"/>
  <c r="H30" i="4" s="1"/>
  <c r="D29" i="4"/>
  <c r="E29" i="4" s="1"/>
  <c r="H29" i="4" s="1"/>
  <c r="D22" i="4"/>
  <c r="E22" i="4" s="1"/>
  <c r="H22" i="4" s="1"/>
  <c r="D28" i="4"/>
  <c r="E28" i="4" s="1"/>
  <c r="H28" i="4" s="1"/>
  <c r="D27" i="4"/>
  <c r="E27" i="4" s="1"/>
  <c r="H27" i="4" s="1"/>
  <c r="D26" i="4"/>
  <c r="E26" i="4" s="1"/>
  <c r="H26" i="4" s="1"/>
  <c r="D25" i="4"/>
  <c r="E25" i="4" s="1"/>
  <c r="H25" i="4" s="1"/>
  <c r="E24" i="4"/>
  <c r="H24" i="4" s="1"/>
  <c r="E23" i="4"/>
  <c r="H23" i="4" s="1"/>
  <c r="D21" i="4"/>
  <c r="E21" i="4" s="1"/>
  <c r="H21" i="4" s="1"/>
  <c r="D20" i="4"/>
  <c r="E20" i="4" s="1"/>
  <c r="H20" i="4" s="1"/>
  <c r="D19" i="4"/>
  <c r="E19" i="4" s="1"/>
  <c r="H19" i="4" s="1"/>
  <c r="D18" i="4"/>
  <c r="E18" i="4" s="1"/>
  <c r="H18" i="4" s="1"/>
  <c r="D17" i="4"/>
  <c r="E17" i="4" s="1"/>
  <c r="H17" i="4" s="1"/>
  <c r="D16" i="4"/>
  <c r="E16" i="4" s="1"/>
  <c r="H16" i="4" s="1"/>
  <c r="D15" i="4"/>
  <c r="E15" i="4" s="1"/>
  <c r="H15" i="4" s="1"/>
  <c r="D14" i="4"/>
  <c r="E14" i="4" s="1"/>
  <c r="H14" i="4" s="1"/>
  <c r="D13" i="4"/>
  <c r="E13" i="4" s="1"/>
  <c r="H13" i="4" s="1"/>
  <c r="D12" i="4"/>
  <c r="E12" i="4" s="1"/>
  <c r="H12" i="4" s="1"/>
  <c r="D10" i="4"/>
  <c r="E10" i="4" s="1"/>
  <c r="H10" i="4" s="1"/>
  <c r="D11" i="4"/>
  <c r="E11" i="4" s="1"/>
  <c r="H11" i="4" s="1"/>
</calcChain>
</file>

<file path=xl/sharedStrings.xml><?xml version="1.0" encoding="utf-8"?>
<sst xmlns="http://schemas.openxmlformats.org/spreadsheetml/2006/main" count="97" uniqueCount="80">
  <si>
    <t>Cód.</t>
  </si>
  <si>
    <t>Atividade</t>
  </si>
  <si>
    <t>Percentual máximo de aproveitamento relativo à carga horária de atividade complementar definida no PPC</t>
  </si>
  <si>
    <t>Atividade de Extensão</t>
  </si>
  <si>
    <t>Atividade de Prática Profissional</t>
  </si>
  <si>
    <t>Observação: conversão da CH (coluna 5) para hora-aula (H-A) e créditos: H-A = CH x 1,2; créditos = H-A / 15</t>
  </si>
  <si>
    <t>Tabela para cálculo de carga horária e créditos das Atividades Complementares</t>
  </si>
  <si>
    <t>Outras atividades definidas pelo colegiado do curso</t>
  </si>
  <si>
    <t>Unidade de medida</t>
  </si>
  <si>
    <t>Premiação em concurso técnico, científico e artístico - três primeiras colocações</t>
  </si>
  <si>
    <t>Premiação em concurso técnico, científico e artístico - demais colocações</t>
  </si>
  <si>
    <t>Produção Científica e Tecnológica - Artigo completo em Congresso Nacional</t>
  </si>
  <si>
    <t>Produção Científica e Tecnológica - Artigo completo em Congresso Internacional</t>
  </si>
  <si>
    <t>Produção Científica e Tecnológica - Artigo em periódicos</t>
  </si>
  <si>
    <t>Produção Científica e Tecnológica - Resumo</t>
  </si>
  <si>
    <t>Produção Científica e Tecnológica - Outras publicações</t>
  </si>
  <si>
    <t>Participação em programas de intercâmbio cultural/estudantil - por mês de participação</t>
  </si>
  <si>
    <t>Representação estudantil em órgão colegiado oficial da Instituição - Titular/semestre</t>
  </si>
  <si>
    <t>Representação estudantil em órgão colegiado oficial da Instituição - Suplente/semestre</t>
  </si>
  <si>
    <t>Gestão de órgãos de representação estudantil - Presidente/semestre</t>
  </si>
  <si>
    <t>Gestão de órgãos de representação estudantil - Demais membros titulares/semestre</t>
  </si>
  <si>
    <t>Gestão de órgãos de representação estudantil - Membros suplentes/semestre</t>
  </si>
  <si>
    <t>Curso extracurricular na área de concentração do curso - por hora de curso</t>
  </si>
  <si>
    <t>Curso extracurricular em área diferenciada da área de concentração do curso - por hora de curso</t>
  </si>
  <si>
    <t>Palestra na área de concentração do curso - por hora de palestra</t>
  </si>
  <si>
    <t>Participação em congresso ou encontro científico - por dia de evento</t>
  </si>
  <si>
    <t>Participação em programas de intercâmbio de línguas estrangeiras - por hora de curso</t>
  </si>
  <si>
    <t>Iniciação Científica e Tecnológica - por semestre completo</t>
  </si>
  <si>
    <t>Visita técnica - por hora de visita</t>
  </si>
  <si>
    <t>Monitoria em cursos de graduação - por semestre letivo completo</t>
  </si>
  <si>
    <t>Programa de educação tutorial - Certificado final, ao final de 4 semestres</t>
  </si>
  <si>
    <t>Programa de educação tutorial - Certificado parcial (saída antes de 4 semestres)</t>
  </si>
  <si>
    <t>Apresentação de trabalhos em eventos - por trabalho apresentado</t>
  </si>
  <si>
    <t>Participação na organização de eventos - por evento organizado</t>
  </si>
  <si>
    <t>Número de artigos</t>
  </si>
  <si>
    <t>Número de resumos</t>
  </si>
  <si>
    <t>Número de outras publicações</t>
  </si>
  <si>
    <t>Número de patentes</t>
  </si>
  <si>
    <t>Número de trabalhos apresentados</t>
  </si>
  <si>
    <t>Número de eventos organizados</t>
  </si>
  <si>
    <t>Mês completo de participação</t>
  </si>
  <si>
    <t>Número de prêmios</t>
  </si>
  <si>
    <t>Número de semestres de representação</t>
  </si>
  <si>
    <t>Número de horas da visita</t>
  </si>
  <si>
    <t>Número de semestres de gestão</t>
  </si>
  <si>
    <t>Número de horas do curso</t>
  </si>
  <si>
    <t>Número de horas da palestra</t>
  </si>
  <si>
    <t>Número de dias de efetiva participação no evento</t>
  </si>
  <si>
    <t>Número de certificados finais</t>
  </si>
  <si>
    <t>Número de certificados parciais</t>
  </si>
  <si>
    <t>Número de semestres letivos</t>
  </si>
  <si>
    <t>Número de semestres completos</t>
  </si>
  <si>
    <t>Civil - Varginha</t>
  </si>
  <si>
    <r>
      <t xml:space="preserve">CH em </t>
    </r>
    <r>
      <rPr>
        <b/>
        <sz val="10"/>
        <color rgb="FFFF0000"/>
        <rFont val="Calibri"/>
        <family val="2"/>
        <scheme val="minor"/>
      </rPr>
      <t>horas-aulas</t>
    </r>
    <r>
      <rPr>
        <b/>
        <sz val="10"/>
        <color theme="1"/>
        <rFont val="Calibri"/>
        <family val="2"/>
        <scheme val="minor"/>
      </rPr>
      <t>, a ser atribuída (para cada unidade de medida correspondente)</t>
    </r>
  </si>
  <si>
    <r>
      <t xml:space="preserve">CH em </t>
    </r>
    <r>
      <rPr>
        <b/>
        <sz val="10"/>
        <color rgb="FFFF0000"/>
        <rFont val="Calibri"/>
        <family val="2"/>
        <scheme val="minor"/>
      </rPr>
      <t>horas</t>
    </r>
    <r>
      <rPr>
        <b/>
        <sz val="10"/>
        <color theme="1"/>
        <rFont val="Calibri"/>
        <family val="2"/>
        <scheme val="minor"/>
      </rPr>
      <t>, a ser atribuída (para cada unidade de medida correspondente)</t>
    </r>
  </si>
  <si>
    <t>Curso de línguas estrangeiras (exceto disciplinas obrigatórias ou optativas do curso) - por hora de curso</t>
  </si>
  <si>
    <t>Patente/software - Autor único</t>
  </si>
  <si>
    <t>Patente/software-Co-autor</t>
  </si>
  <si>
    <t>Informe, nesta coluna, o total, de acordo com a unidade de medida da coluna C.</t>
  </si>
  <si>
    <t>CH em horas-aulas, correspondente às AC efetivamente desenvolvidas pelo aluno</t>
  </si>
  <si>
    <t>Número de horas da atividade</t>
  </si>
  <si>
    <t>15 horas + 1</t>
  </si>
  <si>
    <t>15 horas + 1,2</t>
  </si>
  <si>
    <t>Resolução CECV 08/2021</t>
  </si>
  <si>
    <t>Atividade Específica - Membro de CREA-Junior</t>
  </si>
  <si>
    <t>31.1</t>
  </si>
  <si>
    <t>31.2</t>
  </si>
  <si>
    <t>Disciplina cursada em áreas afins ao Curso, sem integralização no Histórico Escolar</t>
  </si>
  <si>
    <t>Número de horas</t>
  </si>
  <si>
    <t xml:space="preserve">Número de horas </t>
  </si>
  <si>
    <t>31.3</t>
  </si>
  <si>
    <t xml:space="preserve">Participação em eventos fora da área de concentração do Curso </t>
  </si>
  <si>
    <t>Números de horas de efetiva participação no evento</t>
  </si>
  <si>
    <t>31.4</t>
  </si>
  <si>
    <t>Monitoria em cursos técnicos - por semestre letivo completo</t>
  </si>
  <si>
    <t>Núremo de semestre letivos</t>
  </si>
  <si>
    <t>31.5</t>
  </si>
  <si>
    <t>Empresa Júnior</t>
  </si>
  <si>
    <t>Resolução CECV 02/2021</t>
  </si>
  <si>
    <t>Resolução CECV 02/2021 / Resolução CGRAD 19/2011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</si>
</sst>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2" fillId="0" borderId="4" xfId="0" applyNumberFormat="1" applyFont="1" applyBorder="1" applyAlignment="1">
      <alignment vertical="center" wrapText="1"/>
    </xf>
    <xf numFmtId="2" fontId="2" fillId="0" borderId="0" xfId="0" applyNumberFormat="1" applyFont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2" fontId="2" fillId="4" borderId="4" xfId="0" applyNumberFormat="1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 wrapText="1"/>
    </xf>
    <xf numFmtId="0" fontId="4" fillId="5" borderId="0" xfId="0" applyFont="1" applyFill="1" applyAlignment="1">
      <alignment horizontal="center" wrapText="1"/>
    </xf>
    <xf numFmtId="2" fontId="1" fillId="4" borderId="5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textRotation="90" wrapText="1"/>
    </xf>
    <xf numFmtId="0" fontId="2" fillId="4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wrapText="1"/>
    </xf>
    <xf numFmtId="2" fontId="2" fillId="4" borderId="4" xfId="0" applyNumberFormat="1" applyFont="1" applyFill="1" applyBorder="1" applyAlignment="1">
      <alignment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4" borderId="4" xfId="0" applyNumberFormat="1" applyFont="1" applyFill="1" applyBorder="1" applyAlignment="1">
      <alignment horizontal="center" vertical="center" wrapText="1"/>
    </xf>
    <xf numFmtId="9" fontId="2" fillId="4" borderId="4" xfId="0" applyNumberFormat="1" applyFont="1" applyFill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textRotation="90" wrapText="1"/>
    </xf>
    <xf numFmtId="0" fontId="4" fillId="0" borderId="9" xfId="0" applyFont="1" applyBorder="1" applyAlignment="1">
      <alignment horizontal="center" textRotation="90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89" zoomScaleNormal="89" workbookViewId="0">
      <selection activeCell="I6" sqref="I6"/>
    </sheetView>
  </sheetViews>
  <sheetFormatPr defaultColWidth="9.140625" defaultRowHeight="12.75" x14ac:dyDescent="0.2"/>
  <cols>
    <col min="1" max="1" width="4.85546875" style="7" customWidth="1"/>
    <col min="2" max="2" width="34.5703125" style="5" customWidth="1"/>
    <col min="3" max="3" width="13.28515625" style="39" customWidth="1"/>
    <col min="4" max="5" width="21.42578125" style="7" customWidth="1"/>
    <col min="6" max="6" width="27" style="7" customWidth="1"/>
    <col min="7" max="7" width="21.140625" style="10" customWidth="1"/>
    <col min="8" max="8" width="21.5703125" style="30" customWidth="1"/>
    <col min="9" max="9" width="4.7109375" style="31" customWidth="1"/>
    <col min="10" max="10" width="17.140625" style="5" customWidth="1"/>
    <col min="11" max="16384" width="9.140625" style="5"/>
  </cols>
  <sheetData>
    <row r="1" spans="1:10" ht="15" customHeight="1" x14ac:dyDescent="0.2">
      <c r="A1" s="40" t="s">
        <v>6</v>
      </c>
      <c r="B1" s="40"/>
      <c r="C1" s="40"/>
      <c r="D1" s="40"/>
      <c r="E1" s="40"/>
      <c r="F1" s="40"/>
      <c r="G1" s="8"/>
      <c r="H1" s="8"/>
    </row>
    <row r="2" spans="1:10" ht="24.95" customHeight="1" thickBot="1" x14ac:dyDescent="0.25">
      <c r="A2" s="41" t="s">
        <v>5</v>
      </c>
      <c r="B2" s="41"/>
      <c r="C2" s="41"/>
      <c r="D2" s="41"/>
      <c r="E2" s="41"/>
      <c r="F2" s="41"/>
      <c r="G2" s="8"/>
      <c r="H2" s="8"/>
      <c r="I2" s="18"/>
    </row>
    <row r="3" spans="1:10" ht="15.75" customHeight="1" thickBot="1" x14ac:dyDescent="0.25">
      <c r="A3" s="1"/>
      <c r="B3" s="2">
        <v>1</v>
      </c>
      <c r="C3" s="35">
        <v>2</v>
      </c>
      <c r="D3" s="2">
        <v>5</v>
      </c>
      <c r="E3" s="2">
        <v>6</v>
      </c>
      <c r="F3" s="11">
        <v>7</v>
      </c>
      <c r="G3" s="15"/>
      <c r="H3" s="15"/>
      <c r="I3" s="44" t="s">
        <v>52</v>
      </c>
    </row>
    <row r="4" spans="1:10" ht="90.75" customHeight="1" thickBot="1" x14ac:dyDescent="0.25">
      <c r="A4" s="1" t="s">
        <v>0</v>
      </c>
      <c r="B4" s="2" t="s">
        <v>1</v>
      </c>
      <c r="C4" s="35" t="s">
        <v>8</v>
      </c>
      <c r="D4" s="2" t="s">
        <v>54</v>
      </c>
      <c r="E4" s="2" t="s">
        <v>53</v>
      </c>
      <c r="F4" s="11" t="s">
        <v>2</v>
      </c>
      <c r="G4" s="16" t="s">
        <v>58</v>
      </c>
      <c r="H4" s="19" t="s">
        <v>59</v>
      </c>
      <c r="I4" s="45"/>
    </row>
    <row r="5" spans="1:10" ht="21" customHeight="1" x14ac:dyDescent="0.2">
      <c r="A5" s="42"/>
      <c r="B5" s="43"/>
      <c r="C5" s="43"/>
      <c r="D5" s="43"/>
      <c r="E5" s="43"/>
      <c r="F5" s="43"/>
      <c r="G5" s="15"/>
      <c r="H5" s="20"/>
      <c r="I5" s="21">
        <v>105</v>
      </c>
    </row>
    <row r="6" spans="1:10" s="6" customFormat="1" ht="38.25" x14ac:dyDescent="0.25">
      <c r="A6" s="4">
        <v>1</v>
      </c>
      <c r="B6" s="3" t="s">
        <v>27</v>
      </c>
      <c r="C6" s="36" t="s">
        <v>51</v>
      </c>
      <c r="D6" s="4">
        <f>1*100</f>
        <v>100</v>
      </c>
      <c r="E6" s="4">
        <f>1.2*D6</f>
        <v>120</v>
      </c>
      <c r="F6" s="25">
        <v>0.8</v>
      </c>
      <c r="G6" s="9"/>
      <c r="H6" s="28">
        <f>G6*E6</f>
        <v>0</v>
      </c>
      <c r="I6" s="32">
        <f t="shared" ref="I6:I15" si="0">$F6*I$5</f>
        <v>84</v>
      </c>
    </row>
    <row r="7" spans="1:10" s="6" customFormat="1" ht="38.25" x14ac:dyDescent="0.25">
      <c r="A7" s="4">
        <v>2</v>
      </c>
      <c r="B7" s="3" t="s">
        <v>29</v>
      </c>
      <c r="C7" s="36" t="s">
        <v>50</v>
      </c>
      <c r="D7" s="4">
        <f>1*37.5</f>
        <v>37.5</v>
      </c>
      <c r="E7" s="4">
        <f>1.2*D7</f>
        <v>45</v>
      </c>
      <c r="F7" s="25">
        <v>0.8</v>
      </c>
      <c r="G7" s="9"/>
      <c r="H7" s="28">
        <f t="shared" ref="H7:H41" si="1">G7*E7</f>
        <v>0</v>
      </c>
      <c r="I7" s="32">
        <f t="shared" si="0"/>
        <v>84</v>
      </c>
    </row>
    <row r="8" spans="1:10" s="6" customFormat="1" ht="38.25" x14ac:dyDescent="0.25">
      <c r="A8" s="12">
        <v>3</v>
      </c>
      <c r="B8" s="13" t="s">
        <v>3</v>
      </c>
      <c r="C8" s="37" t="s">
        <v>60</v>
      </c>
      <c r="D8" s="12" t="s">
        <v>61</v>
      </c>
      <c r="E8" s="12" t="s">
        <v>62</v>
      </c>
      <c r="F8" s="26">
        <v>0.5</v>
      </c>
      <c r="G8" s="14"/>
      <c r="H8" s="29">
        <f>G8*1.2+15</f>
        <v>15</v>
      </c>
      <c r="I8" s="33">
        <f t="shared" si="0"/>
        <v>52.5</v>
      </c>
      <c r="J8" s="17" t="s">
        <v>78</v>
      </c>
    </row>
    <row r="9" spans="1:10" s="6" customFormat="1" ht="51" x14ac:dyDescent="0.25">
      <c r="A9" s="12">
        <v>4</v>
      </c>
      <c r="B9" s="13" t="s">
        <v>4</v>
      </c>
      <c r="C9" s="37" t="s">
        <v>60</v>
      </c>
      <c r="D9" s="12">
        <v>0.21</v>
      </c>
      <c r="E9" s="12">
        <v>0.25</v>
      </c>
      <c r="F9" s="26">
        <v>0.5</v>
      </c>
      <c r="G9" s="14"/>
      <c r="H9" s="29">
        <f t="shared" si="1"/>
        <v>0</v>
      </c>
      <c r="I9" s="33">
        <f t="shared" si="0"/>
        <v>52.5</v>
      </c>
      <c r="J9" s="17" t="s">
        <v>79</v>
      </c>
    </row>
    <row r="10" spans="1:10" s="6" customFormat="1" ht="25.5" x14ac:dyDescent="0.25">
      <c r="A10" s="4">
        <v>5</v>
      </c>
      <c r="B10" s="3" t="s">
        <v>11</v>
      </c>
      <c r="C10" s="36" t="s">
        <v>34</v>
      </c>
      <c r="D10" s="4">
        <f>1*30</f>
        <v>30</v>
      </c>
      <c r="E10" s="4">
        <f t="shared" ref="E10:E35" si="2">1.2*D10</f>
        <v>36</v>
      </c>
      <c r="F10" s="25">
        <v>0.7</v>
      </c>
      <c r="G10" s="9"/>
      <c r="H10" s="28">
        <f t="shared" si="1"/>
        <v>0</v>
      </c>
      <c r="I10" s="32">
        <f t="shared" si="0"/>
        <v>73.5</v>
      </c>
    </row>
    <row r="11" spans="1:10" s="6" customFormat="1" ht="25.5" x14ac:dyDescent="0.25">
      <c r="A11" s="4">
        <v>6</v>
      </c>
      <c r="B11" s="3" t="s">
        <v>12</v>
      </c>
      <c r="C11" s="36" t="s">
        <v>34</v>
      </c>
      <c r="D11" s="4">
        <f>1.5*30</f>
        <v>45</v>
      </c>
      <c r="E11" s="4">
        <f t="shared" si="2"/>
        <v>54</v>
      </c>
      <c r="F11" s="25">
        <v>0.7</v>
      </c>
      <c r="G11" s="9"/>
      <c r="H11" s="28">
        <f t="shared" si="1"/>
        <v>0</v>
      </c>
      <c r="I11" s="32">
        <f t="shared" si="0"/>
        <v>73.5</v>
      </c>
    </row>
    <row r="12" spans="1:10" s="6" customFormat="1" ht="25.5" x14ac:dyDescent="0.25">
      <c r="A12" s="4">
        <v>7</v>
      </c>
      <c r="B12" s="3" t="s">
        <v>13</v>
      </c>
      <c r="C12" s="36" t="s">
        <v>34</v>
      </c>
      <c r="D12" s="4">
        <f>2*30</f>
        <v>60</v>
      </c>
      <c r="E12" s="4">
        <f t="shared" si="2"/>
        <v>72</v>
      </c>
      <c r="F12" s="25">
        <v>0.7</v>
      </c>
      <c r="G12" s="9"/>
      <c r="H12" s="28">
        <f t="shared" si="1"/>
        <v>0</v>
      </c>
      <c r="I12" s="32">
        <f t="shared" si="0"/>
        <v>73.5</v>
      </c>
    </row>
    <row r="13" spans="1:10" s="6" customFormat="1" ht="25.5" x14ac:dyDescent="0.25">
      <c r="A13" s="4">
        <v>8</v>
      </c>
      <c r="B13" s="3" t="s">
        <v>14</v>
      </c>
      <c r="C13" s="36" t="s">
        <v>35</v>
      </c>
      <c r="D13" s="4">
        <f>0.5*30</f>
        <v>15</v>
      </c>
      <c r="E13" s="4">
        <f t="shared" si="2"/>
        <v>18</v>
      </c>
      <c r="F13" s="25">
        <v>0.7</v>
      </c>
      <c r="G13" s="9"/>
      <c r="H13" s="28">
        <f t="shared" si="1"/>
        <v>0</v>
      </c>
      <c r="I13" s="32">
        <f t="shared" si="0"/>
        <v>73.5</v>
      </c>
    </row>
    <row r="14" spans="1:10" s="6" customFormat="1" ht="38.25" x14ac:dyDescent="0.25">
      <c r="A14" s="4">
        <v>9</v>
      </c>
      <c r="B14" s="3" t="s">
        <v>15</v>
      </c>
      <c r="C14" s="36" t="s">
        <v>36</v>
      </c>
      <c r="D14" s="4">
        <f>0.5*30</f>
        <v>15</v>
      </c>
      <c r="E14" s="4">
        <f t="shared" si="2"/>
        <v>18</v>
      </c>
      <c r="F14" s="25">
        <v>0.7</v>
      </c>
      <c r="G14" s="9"/>
      <c r="H14" s="28">
        <f t="shared" si="1"/>
        <v>0</v>
      </c>
      <c r="I14" s="32">
        <f t="shared" si="0"/>
        <v>73.5</v>
      </c>
    </row>
    <row r="15" spans="1:10" s="6" customFormat="1" ht="25.5" x14ac:dyDescent="0.25">
      <c r="A15" s="4">
        <v>10</v>
      </c>
      <c r="B15" s="3" t="s">
        <v>56</v>
      </c>
      <c r="C15" s="36" t="s">
        <v>37</v>
      </c>
      <c r="D15" s="4">
        <f>1*100</f>
        <v>100</v>
      </c>
      <c r="E15" s="4">
        <f t="shared" si="2"/>
        <v>120</v>
      </c>
      <c r="F15" s="25">
        <v>0.85</v>
      </c>
      <c r="G15" s="9"/>
      <c r="H15" s="28">
        <f t="shared" si="1"/>
        <v>0</v>
      </c>
      <c r="I15" s="32">
        <f t="shared" si="0"/>
        <v>89.25</v>
      </c>
    </row>
    <row r="16" spans="1:10" s="6" customFormat="1" ht="25.5" x14ac:dyDescent="0.25">
      <c r="A16" s="4">
        <v>11</v>
      </c>
      <c r="B16" s="3" t="s">
        <v>57</v>
      </c>
      <c r="C16" s="36" t="s">
        <v>37</v>
      </c>
      <c r="D16" s="4">
        <f>0.5*100</f>
        <v>50</v>
      </c>
      <c r="E16" s="4">
        <f t="shared" si="2"/>
        <v>60</v>
      </c>
      <c r="F16" s="25">
        <v>0.85</v>
      </c>
      <c r="G16" s="9"/>
      <c r="H16" s="28">
        <f t="shared" si="1"/>
        <v>0</v>
      </c>
      <c r="I16" s="32">
        <f t="shared" ref="I16:I25" si="3">$F16*I$5</f>
        <v>89.25</v>
      </c>
    </row>
    <row r="17" spans="1:11" s="6" customFormat="1" ht="38.25" x14ac:dyDescent="0.25">
      <c r="A17" s="4">
        <v>12</v>
      </c>
      <c r="B17" s="3" t="s">
        <v>32</v>
      </c>
      <c r="C17" s="36" t="s">
        <v>38</v>
      </c>
      <c r="D17" s="4">
        <f>1*10</f>
        <v>10</v>
      </c>
      <c r="E17" s="4">
        <f t="shared" si="2"/>
        <v>12</v>
      </c>
      <c r="F17" s="25">
        <v>0.3</v>
      </c>
      <c r="G17" s="9"/>
      <c r="H17" s="28">
        <f t="shared" si="1"/>
        <v>0</v>
      </c>
      <c r="I17" s="32">
        <f t="shared" si="3"/>
        <v>31.5</v>
      </c>
    </row>
    <row r="18" spans="1:11" s="6" customFormat="1" ht="38.25" x14ac:dyDescent="0.25">
      <c r="A18" s="4">
        <v>13</v>
      </c>
      <c r="B18" s="3" t="s">
        <v>33</v>
      </c>
      <c r="C18" s="36" t="s">
        <v>39</v>
      </c>
      <c r="D18" s="4">
        <f>1*15</f>
        <v>15</v>
      </c>
      <c r="E18" s="4">
        <f t="shared" si="2"/>
        <v>18</v>
      </c>
      <c r="F18" s="25">
        <v>0.3</v>
      </c>
      <c r="G18" s="9"/>
      <c r="H18" s="28">
        <f t="shared" si="1"/>
        <v>0</v>
      </c>
      <c r="I18" s="32">
        <f t="shared" si="3"/>
        <v>31.5</v>
      </c>
      <c r="K18" s="6">
        <f>72/18</f>
        <v>4</v>
      </c>
    </row>
    <row r="19" spans="1:11" s="6" customFormat="1" ht="38.25" x14ac:dyDescent="0.25">
      <c r="A19" s="4">
        <v>14</v>
      </c>
      <c r="B19" s="3" t="s">
        <v>16</v>
      </c>
      <c r="C19" s="36" t="s">
        <v>40</v>
      </c>
      <c r="D19" s="4">
        <f>1*10</f>
        <v>10</v>
      </c>
      <c r="E19" s="4">
        <f t="shared" si="2"/>
        <v>12</v>
      </c>
      <c r="F19" s="25">
        <v>0.6</v>
      </c>
      <c r="G19" s="9"/>
      <c r="H19" s="28">
        <f t="shared" si="1"/>
        <v>0</v>
      </c>
      <c r="I19" s="32">
        <f t="shared" si="3"/>
        <v>63</v>
      </c>
    </row>
    <row r="20" spans="1:11" s="6" customFormat="1" ht="38.25" x14ac:dyDescent="0.25">
      <c r="A20" s="4">
        <v>15</v>
      </c>
      <c r="B20" s="3" t="s">
        <v>9</v>
      </c>
      <c r="C20" s="36" t="s">
        <v>41</v>
      </c>
      <c r="D20" s="4">
        <f>1*30</f>
        <v>30</v>
      </c>
      <c r="E20" s="4">
        <f t="shared" si="2"/>
        <v>36</v>
      </c>
      <c r="F20" s="25">
        <v>0.4</v>
      </c>
      <c r="G20" s="9"/>
      <c r="H20" s="28">
        <f t="shared" si="1"/>
        <v>0</v>
      </c>
      <c r="I20" s="32">
        <f t="shared" si="3"/>
        <v>42</v>
      </c>
    </row>
    <row r="21" spans="1:11" s="6" customFormat="1" ht="25.5" x14ac:dyDescent="0.25">
      <c r="A21" s="4">
        <v>16</v>
      </c>
      <c r="B21" s="3" t="s">
        <v>10</v>
      </c>
      <c r="C21" s="36" t="s">
        <v>41</v>
      </c>
      <c r="D21" s="4">
        <f>0.5*30</f>
        <v>15</v>
      </c>
      <c r="E21" s="4">
        <f t="shared" si="2"/>
        <v>18</v>
      </c>
      <c r="F21" s="25">
        <v>0.4</v>
      </c>
      <c r="G21" s="9"/>
      <c r="H21" s="28">
        <f t="shared" si="1"/>
        <v>0</v>
      </c>
      <c r="I21" s="32">
        <f t="shared" si="3"/>
        <v>42</v>
      </c>
    </row>
    <row r="22" spans="1:11" s="6" customFormat="1" ht="25.5" x14ac:dyDescent="0.25">
      <c r="A22" s="4">
        <v>17</v>
      </c>
      <c r="B22" s="3" t="s">
        <v>28</v>
      </c>
      <c r="C22" s="36" t="s">
        <v>43</v>
      </c>
      <c r="D22" s="4">
        <f>1.5*1</f>
        <v>1.5</v>
      </c>
      <c r="E22" s="4">
        <f t="shared" si="2"/>
        <v>1.7999999999999998</v>
      </c>
      <c r="F22" s="25">
        <v>0.4</v>
      </c>
      <c r="G22" s="9"/>
      <c r="H22" s="28">
        <f t="shared" si="1"/>
        <v>0</v>
      </c>
      <c r="I22" s="32">
        <f t="shared" si="3"/>
        <v>42</v>
      </c>
    </row>
    <row r="23" spans="1:11" s="6" customFormat="1" ht="38.25" x14ac:dyDescent="0.25">
      <c r="A23" s="4">
        <v>18</v>
      </c>
      <c r="B23" s="3" t="s">
        <v>17</v>
      </c>
      <c r="C23" s="36" t="s">
        <v>42</v>
      </c>
      <c r="D23" s="4">
        <v>15</v>
      </c>
      <c r="E23" s="4">
        <f t="shared" si="2"/>
        <v>18</v>
      </c>
      <c r="F23" s="25">
        <v>0.3</v>
      </c>
      <c r="G23" s="9"/>
      <c r="H23" s="28">
        <f t="shared" si="1"/>
        <v>0</v>
      </c>
      <c r="I23" s="32">
        <f t="shared" si="3"/>
        <v>31.5</v>
      </c>
    </row>
    <row r="24" spans="1:11" s="6" customFormat="1" ht="38.25" x14ac:dyDescent="0.25">
      <c r="A24" s="4">
        <v>19</v>
      </c>
      <c r="B24" s="3" t="s">
        <v>18</v>
      </c>
      <c r="C24" s="36" t="s">
        <v>42</v>
      </c>
      <c r="D24" s="4">
        <v>7.5</v>
      </c>
      <c r="E24" s="4">
        <f t="shared" si="2"/>
        <v>9</v>
      </c>
      <c r="F24" s="25">
        <v>0.3</v>
      </c>
      <c r="G24" s="9"/>
      <c r="H24" s="28">
        <f t="shared" si="1"/>
        <v>0</v>
      </c>
      <c r="I24" s="32">
        <f t="shared" si="3"/>
        <v>31.5</v>
      </c>
    </row>
    <row r="25" spans="1:11" s="6" customFormat="1" ht="38.25" x14ac:dyDescent="0.25">
      <c r="A25" s="4">
        <v>20</v>
      </c>
      <c r="B25" s="3" t="s">
        <v>19</v>
      </c>
      <c r="C25" s="36" t="s">
        <v>44</v>
      </c>
      <c r="D25" s="4">
        <f>1*30</f>
        <v>30</v>
      </c>
      <c r="E25" s="4">
        <f t="shared" si="2"/>
        <v>36</v>
      </c>
      <c r="F25" s="25">
        <v>0.3</v>
      </c>
      <c r="G25" s="9"/>
      <c r="H25" s="28">
        <f t="shared" si="1"/>
        <v>0</v>
      </c>
      <c r="I25" s="32">
        <f t="shared" si="3"/>
        <v>31.5</v>
      </c>
    </row>
    <row r="26" spans="1:11" s="6" customFormat="1" ht="38.25" x14ac:dyDescent="0.25">
      <c r="A26" s="4">
        <v>21</v>
      </c>
      <c r="B26" s="3" t="s">
        <v>20</v>
      </c>
      <c r="C26" s="36" t="s">
        <v>44</v>
      </c>
      <c r="D26" s="4">
        <f>0.5*30</f>
        <v>15</v>
      </c>
      <c r="E26" s="4">
        <f t="shared" si="2"/>
        <v>18</v>
      </c>
      <c r="F26" s="25">
        <v>0.3</v>
      </c>
      <c r="G26" s="9"/>
      <c r="H26" s="28">
        <f t="shared" si="1"/>
        <v>0</v>
      </c>
      <c r="I26" s="32">
        <f t="shared" ref="I26:I41" si="4">$F26*I$5</f>
        <v>31.5</v>
      </c>
    </row>
    <row r="27" spans="1:11" s="6" customFormat="1" ht="38.25" x14ac:dyDescent="0.25">
      <c r="A27" s="4">
        <v>22</v>
      </c>
      <c r="B27" s="3" t="s">
        <v>21</v>
      </c>
      <c r="C27" s="36" t="s">
        <v>44</v>
      </c>
      <c r="D27" s="4">
        <f>0.25*30</f>
        <v>7.5</v>
      </c>
      <c r="E27" s="4">
        <f t="shared" si="2"/>
        <v>9</v>
      </c>
      <c r="F27" s="25">
        <v>0.3</v>
      </c>
      <c r="G27" s="9"/>
      <c r="H27" s="28">
        <f t="shared" si="1"/>
        <v>0</v>
      </c>
      <c r="I27" s="32">
        <f t="shared" si="4"/>
        <v>31.5</v>
      </c>
    </row>
    <row r="28" spans="1:11" s="6" customFormat="1" ht="38.25" x14ac:dyDescent="0.25">
      <c r="A28" s="4">
        <v>23</v>
      </c>
      <c r="B28" s="3" t="s">
        <v>55</v>
      </c>
      <c r="C28" s="36" t="s">
        <v>45</v>
      </c>
      <c r="D28" s="4">
        <f>0.5*1</f>
        <v>0.5</v>
      </c>
      <c r="E28" s="4">
        <f t="shared" si="2"/>
        <v>0.6</v>
      </c>
      <c r="F28" s="25">
        <v>0.3</v>
      </c>
      <c r="G28" s="9"/>
      <c r="H28" s="28">
        <f>G28*E28</f>
        <v>0</v>
      </c>
      <c r="I28" s="32">
        <f t="shared" si="4"/>
        <v>31.5</v>
      </c>
    </row>
    <row r="29" spans="1:11" s="6" customFormat="1" ht="38.25" x14ac:dyDescent="0.25">
      <c r="A29" s="4">
        <v>24</v>
      </c>
      <c r="B29" s="3" t="s">
        <v>22</v>
      </c>
      <c r="C29" s="36" t="s">
        <v>45</v>
      </c>
      <c r="D29" s="4">
        <f>1*1</f>
        <v>1</v>
      </c>
      <c r="E29" s="4">
        <f t="shared" si="2"/>
        <v>1.2</v>
      </c>
      <c r="F29" s="25">
        <v>0.4</v>
      </c>
      <c r="G29" s="9"/>
      <c r="H29" s="28">
        <f>G29*E29</f>
        <v>0</v>
      </c>
      <c r="I29" s="32">
        <f t="shared" si="4"/>
        <v>42</v>
      </c>
    </row>
    <row r="30" spans="1:11" s="6" customFormat="1" ht="38.25" x14ac:dyDescent="0.25">
      <c r="A30" s="4">
        <v>25</v>
      </c>
      <c r="B30" s="3" t="s">
        <v>23</v>
      </c>
      <c r="C30" s="36" t="s">
        <v>45</v>
      </c>
      <c r="D30" s="4">
        <f>0.5*1</f>
        <v>0.5</v>
      </c>
      <c r="E30" s="4">
        <f t="shared" si="2"/>
        <v>0.6</v>
      </c>
      <c r="F30" s="25">
        <v>0.2</v>
      </c>
      <c r="G30" s="9"/>
      <c r="H30" s="28">
        <f>G30*E30</f>
        <v>0</v>
      </c>
      <c r="I30" s="32">
        <f t="shared" si="4"/>
        <v>21</v>
      </c>
    </row>
    <row r="31" spans="1:11" s="6" customFormat="1" ht="38.25" x14ac:dyDescent="0.25">
      <c r="A31" s="4">
        <v>26</v>
      </c>
      <c r="B31" s="3" t="s">
        <v>24</v>
      </c>
      <c r="C31" s="36" t="s">
        <v>46</v>
      </c>
      <c r="D31" s="4">
        <f>1*1</f>
        <v>1</v>
      </c>
      <c r="E31" s="4">
        <f t="shared" si="2"/>
        <v>1.2</v>
      </c>
      <c r="F31" s="25">
        <v>0.3</v>
      </c>
      <c r="G31" s="9"/>
      <c r="H31" s="28">
        <f t="shared" si="1"/>
        <v>0</v>
      </c>
      <c r="I31" s="32">
        <f t="shared" si="4"/>
        <v>31.5</v>
      </c>
    </row>
    <row r="32" spans="1:11" s="6" customFormat="1" ht="51" x14ac:dyDescent="0.25">
      <c r="A32" s="4">
        <v>27</v>
      </c>
      <c r="B32" s="3" t="s">
        <v>25</v>
      </c>
      <c r="C32" s="36" t="s">
        <v>47</v>
      </c>
      <c r="D32" s="4">
        <f>0.5*8*1</f>
        <v>4</v>
      </c>
      <c r="E32" s="4">
        <f t="shared" si="2"/>
        <v>4.8</v>
      </c>
      <c r="F32" s="25">
        <v>0.3</v>
      </c>
      <c r="G32" s="9"/>
      <c r="H32" s="28">
        <f t="shared" si="1"/>
        <v>0</v>
      </c>
      <c r="I32" s="32">
        <f t="shared" si="4"/>
        <v>31.5</v>
      </c>
    </row>
    <row r="33" spans="1:10" s="6" customFormat="1" ht="38.25" x14ac:dyDescent="0.25">
      <c r="A33" s="4">
        <v>28</v>
      </c>
      <c r="B33" s="3" t="s">
        <v>26</v>
      </c>
      <c r="C33" s="36" t="s">
        <v>45</v>
      </c>
      <c r="D33" s="4">
        <f>1*1</f>
        <v>1</v>
      </c>
      <c r="E33" s="4">
        <f t="shared" si="2"/>
        <v>1.2</v>
      </c>
      <c r="F33" s="25">
        <v>0.4</v>
      </c>
      <c r="G33" s="9"/>
      <c r="H33" s="28">
        <f t="shared" si="1"/>
        <v>0</v>
      </c>
      <c r="I33" s="32">
        <f t="shared" si="4"/>
        <v>42</v>
      </c>
    </row>
    <row r="34" spans="1:10" s="6" customFormat="1" ht="38.25" x14ac:dyDescent="0.25">
      <c r="A34" s="4">
        <v>29</v>
      </c>
      <c r="B34" s="3" t="s">
        <v>30</v>
      </c>
      <c r="C34" s="36" t="s">
        <v>48</v>
      </c>
      <c r="D34" s="4">
        <f>4*120</f>
        <v>480</v>
      </c>
      <c r="E34" s="4">
        <f t="shared" si="2"/>
        <v>576</v>
      </c>
      <c r="F34" s="25">
        <v>0.8</v>
      </c>
      <c r="G34" s="9"/>
      <c r="H34" s="28">
        <f t="shared" si="1"/>
        <v>0</v>
      </c>
      <c r="I34" s="32">
        <f t="shared" si="4"/>
        <v>84</v>
      </c>
    </row>
    <row r="35" spans="1:10" s="6" customFormat="1" ht="38.25" x14ac:dyDescent="0.25">
      <c r="A35" s="4">
        <v>30</v>
      </c>
      <c r="B35" s="3" t="s">
        <v>31</v>
      </c>
      <c r="C35" s="36" t="s">
        <v>49</v>
      </c>
      <c r="D35" s="4">
        <f>1*120</f>
        <v>120</v>
      </c>
      <c r="E35" s="4">
        <f t="shared" si="2"/>
        <v>144</v>
      </c>
      <c r="F35" s="25">
        <v>0.5</v>
      </c>
      <c r="G35" s="9"/>
      <c r="H35" s="28">
        <f t="shared" si="1"/>
        <v>0</v>
      </c>
      <c r="I35" s="32">
        <f t="shared" si="4"/>
        <v>52.5</v>
      </c>
    </row>
    <row r="36" spans="1:10" s="6" customFormat="1" ht="25.5" x14ac:dyDescent="0.25">
      <c r="A36" s="12">
        <v>31</v>
      </c>
      <c r="B36" s="46" t="s">
        <v>7</v>
      </c>
      <c r="C36" s="47"/>
      <c r="D36" s="47"/>
      <c r="E36" s="47"/>
      <c r="F36" s="47"/>
      <c r="G36" s="47"/>
      <c r="H36" s="47"/>
      <c r="I36" s="48"/>
      <c r="J36" s="17" t="s">
        <v>63</v>
      </c>
    </row>
    <row r="37" spans="1:10" ht="25.5" x14ac:dyDescent="0.2">
      <c r="A37" s="22" t="s">
        <v>65</v>
      </c>
      <c r="B37" s="23" t="s">
        <v>64</v>
      </c>
      <c r="C37" s="38" t="s">
        <v>69</v>
      </c>
      <c r="D37" s="22">
        <v>1</v>
      </c>
      <c r="E37" s="22">
        <v>1.2</v>
      </c>
      <c r="F37" s="27">
        <v>0.5</v>
      </c>
      <c r="G37" s="24"/>
      <c r="H37" s="29">
        <f t="shared" si="1"/>
        <v>0</v>
      </c>
      <c r="I37" s="34">
        <f t="shared" si="4"/>
        <v>52.5</v>
      </c>
      <c r="J37" s="13" t="s">
        <v>63</v>
      </c>
    </row>
    <row r="38" spans="1:10" ht="38.25" x14ac:dyDescent="0.2">
      <c r="A38" s="22" t="s">
        <v>66</v>
      </c>
      <c r="B38" s="23" t="s">
        <v>67</v>
      </c>
      <c r="C38" s="38" t="s">
        <v>68</v>
      </c>
      <c r="D38" s="22">
        <v>0.5</v>
      </c>
      <c r="E38" s="22">
        <v>0.6</v>
      </c>
      <c r="F38" s="27">
        <v>0.3</v>
      </c>
      <c r="G38" s="24"/>
      <c r="H38" s="29">
        <f t="shared" si="1"/>
        <v>0</v>
      </c>
      <c r="I38" s="34">
        <f t="shared" si="4"/>
        <v>31.5</v>
      </c>
      <c r="J38" s="13" t="s">
        <v>63</v>
      </c>
    </row>
    <row r="39" spans="1:10" ht="63.75" x14ac:dyDescent="0.2">
      <c r="A39" s="22" t="s">
        <v>70</v>
      </c>
      <c r="B39" s="23" t="s">
        <v>71</v>
      </c>
      <c r="C39" s="38" t="s">
        <v>72</v>
      </c>
      <c r="D39" s="22">
        <v>0.5</v>
      </c>
      <c r="E39" s="22">
        <v>0.6</v>
      </c>
      <c r="F39" s="27">
        <v>0.3</v>
      </c>
      <c r="G39" s="24"/>
      <c r="H39" s="29">
        <f t="shared" si="1"/>
        <v>0</v>
      </c>
      <c r="I39" s="34">
        <f t="shared" si="4"/>
        <v>31.5</v>
      </c>
      <c r="J39" s="13" t="s">
        <v>63</v>
      </c>
    </row>
    <row r="40" spans="1:10" ht="38.25" x14ac:dyDescent="0.2">
      <c r="A40" s="22" t="s">
        <v>73</v>
      </c>
      <c r="B40" s="23" t="s">
        <v>74</v>
      </c>
      <c r="C40" s="38" t="s">
        <v>75</v>
      </c>
      <c r="D40" s="22">
        <v>33.33</v>
      </c>
      <c r="E40" s="22">
        <v>40</v>
      </c>
      <c r="F40" s="27">
        <v>0.4</v>
      </c>
      <c r="G40" s="24"/>
      <c r="H40" s="29">
        <f t="shared" si="1"/>
        <v>0</v>
      </c>
      <c r="I40" s="34">
        <f t="shared" si="4"/>
        <v>42</v>
      </c>
      <c r="J40" s="13" t="s">
        <v>63</v>
      </c>
    </row>
    <row r="41" spans="1:10" ht="38.25" x14ac:dyDescent="0.2">
      <c r="A41" s="22" t="s">
        <v>76</v>
      </c>
      <c r="B41" s="23" t="s">
        <v>77</v>
      </c>
      <c r="C41" s="38" t="s">
        <v>60</v>
      </c>
      <c r="D41" s="22">
        <v>0.3</v>
      </c>
      <c r="E41" s="22">
        <v>0.36</v>
      </c>
      <c r="F41" s="27">
        <v>0.7</v>
      </c>
      <c r="G41" s="24"/>
      <c r="H41" s="29">
        <f t="shared" si="1"/>
        <v>0</v>
      </c>
      <c r="I41" s="34">
        <f t="shared" si="4"/>
        <v>73.5</v>
      </c>
      <c r="J41" s="13" t="s">
        <v>63</v>
      </c>
    </row>
  </sheetData>
  <sortState xmlns:xlrd2="http://schemas.microsoft.com/office/spreadsheetml/2017/richdata2" ref="A6:I36">
    <sortCondition ref="A6:A36"/>
  </sortState>
  <mergeCells count="5">
    <mergeCell ref="A1:F1"/>
    <mergeCell ref="A2:F2"/>
    <mergeCell ref="A5:F5"/>
    <mergeCell ref="I3:I4"/>
    <mergeCell ref="B36:I3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ATIVCOMP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Felizardo de França Filho</dc:creator>
  <cp:lastModifiedBy>usuario</cp:lastModifiedBy>
  <dcterms:created xsi:type="dcterms:W3CDTF">2018-04-27T17:49:49Z</dcterms:created>
  <dcterms:modified xsi:type="dcterms:W3CDTF">2024-07-24T19:13:40Z</dcterms:modified>
</cp:coreProperties>
</file>